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jurzysta\Desktop\"/>
    </mc:Choice>
  </mc:AlternateContent>
  <xr:revisionPtr revIDLastSave="0" documentId="8_{6FBF194F-D377-4158-9E64-13CF02D1A6BE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kalkulacja" sheetId="1" r:id="rId1"/>
  </sheets>
  <definedNames>
    <definedName name="humanistycznych">#REF!</definedName>
    <definedName name="inżynieryjno_technicznych">#REF!</definedName>
    <definedName name="medycznych_i_nauk_o_zdrowiu">#REF!</definedName>
    <definedName name="nauk_o_rodzinie">#REF!</definedName>
    <definedName name="_xlnm.Print_Area" localSheetId="0">kalkulacja!$A$1:$J$61</definedName>
    <definedName name="rolniczych">#REF!</definedName>
    <definedName name="społecznych">#REF!</definedName>
    <definedName name="sztuki">#REF!</definedName>
    <definedName name="ścisłych_i_przyrodniczych">#REF!</definedName>
    <definedName name="teologicznych">#REF!</definedName>
    <definedName name="weterynaryjnych">#REF!</definedName>
    <definedName name="wybierz_z_listy_rozwijane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3" i="1" s="1"/>
  <c r="H33" i="1" s="1"/>
  <c r="I33" i="1" s="1"/>
  <c r="G39" i="1" l="1"/>
  <c r="I8" i="1" l="1"/>
  <c r="G8" i="1"/>
  <c r="H34" i="1"/>
  <c r="H32" i="1"/>
  <c r="H30" i="1"/>
  <c r="E34" i="1" l="1"/>
  <c r="F34" i="1" s="1"/>
  <c r="I34" i="1" s="1"/>
  <c r="E32" i="1"/>
  <c r="F32" i="1" s="1"/>
  <c r="I32" i="1" s="1"/>
  <c r="E31" i="1"/>
  <c r="F31" i="1" s="1"/>
  <c r="E30" i="1"/>
  <c r="F30" i="1" s="1"/>
  <c r="I30" i="1" s="1"/>
  <c r="E29" i="1"/>
  <c r="F29" i="1" s="1"/>
  <c r="C26" i="1"/>
  <c r="D26" i="1" s="1"/>
  <c r="E26" i="1" s="1"/>
  <c r="F26" i="1" s="1"/>
  <c r="G26" i="1" s="1"/>
  <c r="H26" i="1" s="1"/>
  <c r="I26" i="1" s="1"/>
  <c r="H29" i="1" l="1"/>
  <c r="I29" i="1" s="1"/>
  <c r="H31" i="1"/>
  <c r="I31" i="1" s="1"/>
  <c r="I37" i="1" l="1"/>
  <c r="I36" i="1" s="1"/>
  <c r="I28" i="1"/>
  <c r="I27" i="1" l="1"/>
  <c r="C41" i="1" s="1"/>
  <c r="C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Radek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wyjaśnienie:</t>
        </r>
        <r>
          <rPr>
            <sz val="9"/>
            <color indexed="81"/>
            <rFont val="Tahoma"/>
            <family val="2"/>
            <charset val="238"/>
          </rPr>
          <t xml:space="preserve">
nr kolejny</t>
        </r>
      </text>
    </comment>
    <comment ref="E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wyjaśnienie:</t>
        </r>
        <r>
          <rPr>
            <sz val="9"/>
            <color indexed="81"/>
            <rFont val="Tahoma"/>
            <family val="2"/>
            <charset val="238"/>
          </rPr>
          <t xml:space="preserve">
identyfikator własny jednostki</t>
        </r>
      </text>
    </comment>
  </commentList>
</comments>
</file>

<file path=xl/sharedStrings.xml><?xml version="1.0" encoding="utf-8"?>
<sst xmlns="http://schemas.openxmlformats.org/spreadsheetml/2006/main" count="75" uniqueCount="60">
  <si>
    <t>wyszczególnienie</t>
  </si>
  <si>
    <t>stawka jednostkowa w zł</t>
  </si>
  <si>
    <t>wynagrodzenie brutto w zł</t>
  </si>
  <si>
    <t>x</t>
  </si>
  <si>
    <t>składka ZUS bez PPK</t>
  </si>
  <si>
    <t>składka ZUS z PPK</t>
  </si>
  <si>
    <t>razem koszty</t>
  </si>
  <si>
    <t>I. Koszty bezpośrednie, z tego:</t>
  </si>
  <si>
    <t>%</t>
  </si>
  <si>
    <t>II. Koszty pośrednie, w tego:</t>
  </si>
  <si>
    <t xml:space="preserve">narzut kosztów na pokrycie pozostałych kosztów przeprowadzenia postępowania </t>
  </si>
  <si>
    <t>Stałe elementy kalkulacji:</t>
  </si>
  <si>
    <t>Kalkulacja opłaty:</t>
  </si>
  <si>
    <t>Opłata ogółem (I + II), z tego:</t>
  </si>
  <si>
    <t>/ wypełniamy wyłącznie niebieskie pola /</t>
  </si>
  <si>
    <t>min. wynagrodzenie profesora uczelni publicznej wg stanu na dzień podpisania umowy</t>
  </si>
  <si>
    <t>podpis osoby przygotowującej dokument</t>
  </si>
  <si>
    <t>Przyjmuję warunki finansowe</t>
  </si>
  <si>
    <t>Pani / Pana</t>
  </si>
  <si>
    <t>podpis Kwestora
podpis z-cy Kwestora 
ds. Collegium Medicum</t>
  </si>
  <si>
    <t>….................................................................</t>
  </si>
  <si>
    <t>KALKULACJA OPŁATY ZA PRZEPROWADZENIE POSTĘPOWANIA O NADANIE STOPNIA DOKTORA HABILITOWANEGO</t>
  </si>
  <si>
    <t>POSTĘPOWANIE O NADANIE STOPNIA DOKTORA HABILITOWANEGO</t>
  </si>
  <si>
    <t>KALKULACJA NR:</t>
  </si>
  <si>
    <t>/</t>
  </si>
  <si>
    <t>Toruń,</t>
  </si>
  <si>
    <t>Bydgoszcz,</t>
  </si>
  <si>
    <t>…..................................................</t>
  </si>
  <si>
    <t>W DYSCYPLINIE:</t>
  </si>
  <si>
    <t>/ tytuł zawodowy / stopień naukowy, imię i nazwisko /</t>
  </si>
  <si>
    <t>narzuty pracodawcy
(składki ZUS)</t>
  </si>
  <si>
    <t>KALKULACJA ZALICZKOWA</t>
  </si>
  <si>
    <t>KALKULACJA KOŃCOWA</t>
  </si>
  <si>
    <t>Opłata z kalkulacji zaliczkowej</t>
  </si>
  <si>
    <t>4) koszty podróży służbowych i noclegów przewodniczącego i recenzentów</t>
  </si>
  <si>
    <t>W DZIEDZINIE NAUKI / DZIEDZINIE SZTUKI:</t>
  </si>
  <si>
    <t>1a) wynagrodzenie recenzentów wariant z narzutami pracodawcy</t>
  </si>
  <si>
    <t>1b) wynagrodzenie recenzentów wariant bez narzutów pracodawcy</t>
  </si>
  <si>
    <t>2a) wynagrodzenie członków komisji habilitacyjnej, przewodniczący lub sekretarz wariant z narzutami pracodawcy</t>
  </si>
  <si>
    <t>2b) wynagrodzenie członków komisji habilitacyjnej, przewodniczący lub sekretarz wariant bez narzutu pracodawcy</t>
  </si>
  <si>
    <t>kwota opłaty do wpłacenia na rachunek bankowy 
(w przypadku ujemnej kwoty konieczny zwrot):</t>
  </si>
  <si>
    <t>/ DRHAB /</t>
  </si>
  <si>
    <t>podpis Dziekana Wydziału</t>
  </si>
  <si>
    <t>…........................................................</t>
  </si>
  <si>
    <t>podpis Przewodniczącego Rady dyscypliny naukowej</t>
  </si>
  <si>
    <t>3a) wynagrodzenie członków komisji habilitacyjnej wariant z narzutami pracodawcy</t>
  </si>
  <si>
    <t>data i podpis osoby ubiegającej 
się o nadanie stopnia doktora
(lub pracodawcy pokrywającego koszty postępowania)</t>
  </si>
  <si>
    <t>nr rachunku bankowego na który należy dokonać opłatę:</t>
  </si>
  <si>
    <t>Bank Millennium S.A., ul. Stanisława Żaryna 2A, 02-593 Warszawa, SWIFT: BIGBPLPW, 20 1160 2202 0000 0000 6090 1894</t>
  </si>
  <si>
    <t>część toruńska</t>
  </si>
  <si>
    <t>Bank Pekao S.A. w Warszawie O/Bydgoszcz ul. Grzybowska 53/57 00-950 Warszawa, SWIFT: PKOPPLPW, nr: 51 1240 6478 1111 0000 4949 2293</t>
  </si>
  <si>
    <t>część bydgoska</t>
  </si>
  <si>
    <t>(wybierz właściwy nr rachunku bankowego)</t>
  </si>
  <si>
    <t>ilość / liczba</t>
  </si>
  <si>
    <t>kwota słownie:</t>
  </si>
  <si>
    <t>3b) wynagrodzenie członków komisji habilitacyjnej wariant wariant bez narzutu pracodawcy</t>
  </si>
  <si>
    <t>wskaźnik narzutów pracodawcy</t>
  </si>
  <si>
    <t>dane adresowe:</t>
  </si>
  <si>
    <t>załącznik nr 2 do zarządzenie Nr 76 Rektora UMK</t>
  </si>
  <si>
    <t>z dnia 23 maja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</si>
</sst>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9" fontId="0" fillId="0" borderId="5" xfId="0" applyNumberForma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>
      <alignment vertical="center"/>
    </xf>
    <xf numFmtId="10" fontId="0" fillId="0" borderId="2" xfId="1" applyNumberFormat="1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10" fontId="0" fillId="0" borderId="1" xfId="1" applyNumberFormat="1" applyFont="1" applyBorder="1" applyAlignment="1">
      <alignment vertical="center"/>
    </xf>
    <xf numFmtId="10" fontId="0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2" borderId="6" xfId="0" applyNumberForma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2" fillId="2" borderId="6" xfId="0" applyNumberFormat="1" applyFont="1" applyFill="1" applyBorder="1" applyAlignment="1" applyProtection="1">
      <alignment vertical="center"/>
      <protection locked="0"/>
    </xf>
    <xf numFmtId="10" fontId="0" fillId="0" borderId="2" xfId="1" applyNumberFormat="1" applyFont="1" applyBorder="1" applyAlignment="1" applyProtection="1">
      <alignment horizontal="center"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7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7" fillId="0" borderId="0" xfId="0" quotePrefix="1" applyNumberFormat="1" applyFont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3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10</xdr:row>
      <xdr:rowOff>209550</xdr:rowOff>
    </xdr:from>
    <xdr:to>
      <xdr:col>9</xdr:col>
      <xdr:colOff>6618</xdr:colOff>
      <xdr:row>18</xdr:row>
      <xdr:rowOff>21166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8966988D-9151-4424-8C64-7CB2DE24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64" t="25441" r="50656" b="52013"/>
        <a:stretch>
          <a:fillRect/>
        </a:stretch>
      </xdr:blipFill>
      <xdr:spPr bwMode="auto">
        <a:xfrm>
          <a:off x="7553325" y="2047875"/>
          <a:ext cx="1921143" cy="181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71"/>
  <sheetViews>
    <sheetView tabSelected="1" view="pageBreakPreview" zoomScaleNormal="100" zoomScaleSheetLayoutView="100" workbookViewId="0">
      <selection activeCell="E2" sqref="E2:I2"/>
    </sheetView>
  </sheetViews>
  <sheetFormatPr defaultColWidth="0" defaultRowHeight="14.4" zeroHeight="1" x14ac:dyDescent="0.3"/>
  <cols>
    <col min="1" max="1" width="1" customWidth="1"/>
    <col min="2" max="2" width="53.109375" customWidth="1"/>
    <col min="3" max="3" width="9.109375" customWidth="1"/>
    <col min="4" max="4" width="9.109375" style="3" customWidth="1"/>
    <col min="5" max="5" width="13.44140625" customWidth="1"/>
    <col min="6" max="6" width="14.5546875" customWidth="1"/>
    <col min="7" max="7" width="12.44140625" customWidth="1"/>
    <col min="8" max="9" width="14.5546875" customWidth="1"/>
    <col min="10" max="10" width="1" customWidth="1"/>
    <col min="11" max="16384" width="9.109375" hidden="1"/>
  </cols>
  <sheetData>
    <row r="1" spans="2:9" x14ac:dyDescent="0.3">
      <c r="E1" s="59" t="s">
        <v>58</v>
      </c>
      <c r="F1" s="59"/>
      <c r="G1" s="59"/>
      <c r="H1" s="59"/>
      <c r="I1" s="59"/>
    </row>
    <row r="2" spans="2:9" x14ac:dyDescent="0.3">
      <c r="B2" s="52" t="s">
        <v>31</v>
      </c>
      <c r="E2" s="59" t="s">
        <v>59</v>
      </c>
      <c r="F2" s="59"/>
      <c r="G2" s="59"/>
      <c r="H2" s="59"/>
      <c r="I2" s="59"/>
    </row>
    <row r="3" spans="2:9" ht="5.25" customHeight="1" x14ac:dyDescent="0.3"/>
    <row r="4" spans="2:9" ht="45.75" customHeight="1" x14ac:dyDescent="0.3">
      <c r="B4" s="63" t="s">
        <v>21</v>
      </c>
      <c r="C4" s="63"/>
      <c r="D4" s="63"/>
      <c r="E4" s="63"/>
      <c r="F4" s="63"/>
      <c r="G4" s="63"/>
      <c r="H4" s="63"/>
      <c r="I4" s="63"/>
    </row>
    <row r="5" spans="2:9" ht="4.5" customHeight="1" x14ac:dyDescent="0.3"/>
    <row r="6" spans="2:9" x14ac:dyDescent="0.3">
      <c r="B6" s="64" t="s">
        <v>14</v>
      </c>
      <c r="C6" s="64"/>
      <c r="D6" s="64"/>
      <c r="E6" s="64"/>
      <c r="F6" s="64"/>
      <c r="G6" s="64"/>
      <c r="H6" s="64"/>
      <c r="I6" s="64"/>
    </row>
    <row r="7" spans="2:9" ht="6" customHeight="1" x14ac:dyDescent="0.3">
      <c r="B7" s="40"/>
      <c r="C7" s="40"/>
      <c r="D7" s="40"/>
      <c r="E7" s="40"/>
      <c r="F7" s="40"/>
      <c r="G7" s="40"/>
      <c r="H7" s="40"/>
      <c r="I7" s="40"/>
    </row>
    <row r="8" spans="2:9" ht="18" x14ac:dyDescent="0.3">
      <c r="B8" s="41" t="s">
        <v>23</v>
      </c>
      <c r="C8" s="20"/>
      <c r="D8" s="38" t="s">
        <v>24</v>
      </c>
      <c r="E8" s="20"/>
      <c r="F8" s="38" t="s">
        <v>41</v>
      </c>
      <c r="G8" s="38">
        <f ca="1">YEAR(TODAY())</f>
        <v>2024</v>
      </c>
      <c r="H8" s="42" t="s">
        <v>25</v>
      </c>
      <c r="I8" s="43">
        <f ca="1">TODAY()</f>
        <v>45446</v>
      </c>
    </row>
    <row r="9" spans="2:9" ht="4.5" customHeight="1" x14ac:dyDescent="0.3"/>
    <row r="10" spans="2:9" x14ac:dyDescent="0.3">
      <c r="B10" s="6"/>
      <c r="C10" s="6"/>
      <c r="D10" s="6"/>
      <c r="E10" s="6"/>
      <c r="F10" s="6"/>
      <c r="G10" s="6"/>
      <c r="H10" s="6"/>
      <c r="I10" s="6"/>
    </row>
    <row r="11" spans="2:9" s="1" customFormat="1" ht="21.75" customHeight="1" x14ac:dyDescent="0.3">
      <c r="B11" s="39" t="s">
        <v>22</v>
      </c>
      <c r="C11" s="38"/>
      <c r="D11" s="38"/>
      <c r="E11" s="38"/>
      <c r="F11" s="38"/>
      <c r="G11" s="38"/>
      <c r="H11" s="38"/>
      <c r="I11" s="38"/>
    </row>
    <row r="12" spans="2:9" s="1" customFormat="1" ht="24.75" customHeight="1" x14ac:dyDescent="0.3">
      <c r="B12" s="37" t="s">
        <v>35</v>
      </c>
      <c r="C12" s="60"/>
      <c r="D12" s="60"/>
      <c r="E12" s="60"/>
      <c r="F12" s="60"/>
      <c r="G12" s="60"/>
      <c r="H12" s="38"/>
      <c r="I12" s="38"/>
    </row>
    <row r="13" spans="2:9" s="1" customFormat="1" ht="24.75" customHeight="1" x14ac:dyDescent="0.3">
      <c r="B13" s="37" t="s">
        <v>28</v>
      </c>
      <c r="C13" s="60"/>
      <c r="D13" s="60"/>
      <c r="E13" s="60"/>
      <c r="F13" s="60"/>
      <c r="G13" s="60"/>
      <c r="H13" s="38"/>
      <c r="I13" s="38"/>
    </row>
    <row r="14" spans="2:9" s="1" customFormat="1" ht="24.75" customHeight="1" x14ac:dyDescent="0.3">
      <c r="B14" s="37" t="s">
        <v>18</v>
      </c>
      <c r="C14" s="60"/>
      <c r="D14" s="60"/>
      <c r="E14" s="60"/>
      <c r="F14" s="60"/>
      <c r="G14" s="60"/>
      <c r="H14" s="38"/>
      <c r="I14" s="38"/>
    </row>
    <row r="15" spans="2:9" x14ac:dyDescent="0.3">
      <c r="B15" s="5"/>
      <c r="C15" s="65" t="s">
        <v>29</v>
      </c>
      <c r="D15" s="65"/>
      <c r="E15" s="65"/>
      <c r="F15" s="65"/>
      <c r="G15" s="65"/>
      <c r="H15" s="5"/>
      <c r="I15" s="5"/>
    </row>
    <row r="16" spans="2:9" s="1" customFormat="1" ht="24.75" customHeight="1" x14ac:dyDescent="0.3">
      <c r="B16" s="37" t="s">
        <v>57</v>
      </c>
      <c r="C16" s="60"/>
      <c r="D16" s="60"/>
      <c r="E16" s="60"/>
      <c r="F16" s="60"/>
      <c r="G16" s="60"/>
      <c r="H16" s="38"/>
      <c r="I16" s="38"/>
    </row>
    <row r="17" spans="2:9" ht="6.75" customHeight="1" x14ac:dyDescent="0.3"/>
    <row r="18" spans="2:9" x14ac:dyDescent="0.3">
      <c r="B18" s="5" t="s">
        <v>11</v>
      </c>
    </row>
    <row r="19" spans="2:9" s="1" customFormat="1" ht="31.5" customHeight="1" x14ac:dyDescent="0.3">
      <c r="B19" s="28" t="s">
        <v>15</v>
      </c>
      <c r="C19" s="35">
        <v>9370</v>
      </c>
      <c r="D19" s="30"/>
    </row>
    <row r="20" spans="2:9" s="1" customFormat="1" ht="31.5" customHeight="1" x14ac:dyDescent="0.3">
      <c r="B20" s="14" t="s">
        <v>5</v>
      </c>
      <c r="C20" s="31">
        <v>0.2114</v>
      </c>
      <c r="D20" s="30"/>
      <c r="H20" s="44" t="s">
        <v>25</v>
      </c>
    </row>
    <row r="21" spans="2:9" s="1" customFormat="1" ht="31.5" customHeight="1" x14ac:dyDescent="0.3">
      <c r="B21" s="14" t="s">
        <v>4</v>
      </c>
      <c r="C21" s="31">
        <v>0.19639999999999999</v>
      </c>
      <c r="D21" s="30"/>
      <c r="H21" s="44" t="s">
        <v>26</v>
      </c>
    </row>
    <row r="22" spans="2:9" ht="6.75" customHeight="1" x14ac:dyDescent="0.3"/>
    <row r="23" spans="2:9" s="1" customFormat="1" x14ac:dyDescent="0.3">
      <c r="B23" s="13" t="s">
        <v>12</v>
      </c>
      <c r="C23" s="32"/>
      <c r="D23" s="30"/>
    </row>
    <row r="24" spans="2:9" ht="6.75" customHeight="1" x14ac:dyDescent="0.3"/>
    <row r="25" spans="2:9" s="2" customFormat="1" ht="43.2" x14ac:dyDescent="0.3">
      <c r="B25" s="7" t="s">
        <v>0</v>
      </c>
      <c r="C25" s="7" t="s">
        <v>8</v>
      </c>
      <c r="D25" s="7" t="s">
        <v>53</v>
      </c>
      <c r="E25" s="7" t="s">
        <v>1</v>
      </c>
      <c r="F25" s="7" t="s">
        <v>2</v>
      </c>
      <c r="G25" s="7" t="s">
        <v>56</v>
      </c>
      <c r="H25" s="7" t="s">
        <v>30</v>
      </c>
      <c r="I25" s="7" t="s">
        <v>6</v>
      </c>
    </row>
    <row r="26" spans="2:9" s="4" customFormat="1" x14ac:dyDescent="0.3">
      <c r="B26" s="8">
        <v>1</v>
      </c>
      <c r="C26" s="8">
        <f>B26+1</f>
        <v>2</v>
      </c>
      <c r="D26" s="8">
        <f t="shared" ref="D26:I26" si="0">C26+1</f>
        <v>3</v>
      </c>
      <c r="E26" s="8">
        <f t="shared" si="0"/>
        <v>4</v>
      </c>
      <c r="F26" s="8">
        <f t="shared" si="0"/>
        <v>5</v>
      </c>
      <c r="G26" s="8">
        <f t="shared" si="0"/>
        <v>6</v>
      </c>
      <c r="H26" s="8">
        <f t="shared" si="0"/>
        <v>7</v>
      </c>
      <c r="I26" s="8">
        <f t="shared" si="0"/>
        <v>8</v>
      </c>
    </row>
    <row r="27" spans="2:9" s="13" customFormat="1" ht="29.25" customHeight="1" x14ac:dyDescent="0.3">
      <c r="B27" s="9" t="s">
        <v>13</v>
      </c>
      <c r="C27" s="10"/>
      <c r="D27" s="11"/>
      <c r="E27" s="10"/>
      <c r="F27" s="10"/>
      <c r="G27" s="10"/>
      <c r="H27" s="10"/>
      <c r="I27" s="12">
        <f>I28+I36</f>
        <v>0</v>
      </c>
    </row>
    <row r="28" spans="2:9" s="13" customFormat="1" ht="29.25" customHeight="1" x14ac:dyDescent="0.3">
      <c r="B28" s="9" t="s">
        <v>7</v>
      </c>
      <c r="C28" s="10"/>
      <c r="D28" s="11"/>
      <c r="E28" s="10"/>
      <c r="F28" s="10"/>
      <c r="G28" s="10"/>
      <c r="H28" s="10"/>
      <c r="I28" s="12">
        <f>SUM(I29:I35)</f>
        <v>0</v>
      </c>
    </row>
    <row r="29" spans="2:9" s="1" customFormat="1" ht="29.25" customHeight="1" x14ac:dyDescent="0.3">
      <c r="B29" s="28" t="s">
        <v>36</v>
      </c>
      <c r="C29" s="15">
        <v>0.33</v>
      </c>
      <c r="D29" s="16"/>
      <c r="E29" s="17">
        <f t="shared" ref="E29:E34" si="1">ROUND(C29*$C$19,2)</f>
        <v>3092.1</v>
      </c>
      <c r="F29" s="17">
        <f>ROUND(D29*E29,2)</f>
        <v>0</v>
      </c>
      <c r="G29" s="50">
        <v>0.2114</v>
      </c>
      <c r="H29" s="17">
        <f t="shared" ref="H29:H34" si="2">IF(G29="x",0,ROUND(F29*$G29,2))</f>
        <v>0</v>
      </c>
      <c r="I29" s="17">
        <f>F29+H29</f>
        <v>0</v>
      </c>
    </row>
    <row r="30" spans="2:9" s="1" customFormat="1" ht="29.25" customHeight="1" x14ac:dyDescent="0.3">
      <c r="B30" s="28" t="s">
        <v>37</v>
      </c>
      <c r="C30" s="19">
        <v>0.33</v>
      </c>
      <c r="D30" s="20"/>
      <c r="E30" s="21">
        <f t="shared" si="1"/>
        <v>3092.1</v>
      </c>
      <c r="F30" s="21">
        <f t="shared" ref="F30:F34" si="3">ROUND(D30*E30,2)</f>
        <v>0</v>
      </c>
      <c r="G30" s="22" t="s">
        <v>3</v>
      </c>
      <c r="H30" s="21">
        <f t="shared" si="2"/>
        <v>0</v>
      </c>
      <c r="I30" s="21">
        <f t="shared" ref="I30:I34" si="4">F30+H30</f>
        <v>0</v>
      </c>
    </row>
    <row r="31" spans="2:9" s="1" customFormat="1" ht="29.25" customHeight="1" x14ac:dyDescent="0.3">
      <c r="B31" s="28" t="s">
        <v>38</v>
      </c>
      <c r="C31" s="19">
        <v>0.33</v>
      </c>
      <c r="D31" s="20"/>
      <c r="E31" s="21">
        <f t="shared" si="1"/>
        <v>3092.1</v>
      </c>
      <c r="F31" s="21">
        <f t="shared" si="3"/>
        <v>0</v>
      </c>
      <c r="G31" s="51">
        <v>0.2114</v>
      </c>
      <c r="H31" s="21">
        <f t="shared" si="2"/>
        <v>0</v>
      </c>
      <c r="I31" s="21">
        <f t="shared" si="4"/>
        <v>0</v>
      </c>
    </row>
    <row r="32" spans="2:9" s="1" customFormat="1" ht="29.25" customHeight="1" x14ac:dyDescent="0.3">
      <c r="B32" s="28" t="s">
        <v>39</v>
      </c>
      <c r="C32" s="19">
        <v>0.33</v>
      </c>
      <c r="D32" s="20"/>
      <c r="E32" s="21">
        <f t="shared" si="1"/>
        <v>3092.1</v>
      </c>
      <c r="F32" s="21">
        <f t="shared" si="3"/>
        <v>0</v>
      </c>
      <c r="G32" s="22" t="s">
        <v>3</v>
      </c>
      <c r="H32" s="21">
        <f t="shared" si="2"/>
        <v>0</v>
      </c>
      <c r="I32" s="21">
        <f t="shared" si="4"/>
        <v>0</v>
      </c>
    </row>
    <row r="33" spans="2:9" s="1" customFormat="1" ht="29.25" customHeight="1" x14ac:dyDescent="0.3">
      <c r="B33" s="29" t="s">
        <v>45</v>
      </c>
      <c r="C33" s="23">
        <v>0.17</v>
      </c>
      <c r="D33" s="24"/>
      <c r="E33" s="25">
        <f t="shared" ref="E33" si="5">ROUND(C33*$C$19,2)</f>
        <v>1592.9</v>
      </c>
      <c r="F33" s="25">
        <f t="shared" ref="F33" si="6">ROUND(D33*E33,2)</f>
        <v>0</v>
      </c>
      <c r="G33" s="51">
        <v>0.2114</v>
      </c>
      <c r="H33" s="21">
        <f t="shared" ref="H33" si="7">IF(G33="x",0,ROUND(F33*$G33,2))</f>
        <v>0</v>
      </c>
      <c r="I33" s="21">
        <f t="shared" ref="I33" si="8">F33+H33</f>
        <v>0</v>
      </c>
    </row>
    <row r="34" spans="2:9" s="1" customFormat="1" ht="29.25" customHeight="1" x14ac:dyDescent="0.3">
      <c r="B34" s="29" t="s">
        <v>55</v>
      </c>
      <c r="C34" s="23">
        <v>0.17</v>
      </c>
      <c r="D34" s="24"/>
      <c r="E34" s="25">
        <f t="shared" si="1"/>
        <v>1592.9</v>
      </c>
      <c r="F34" s="25">
        <f t="shared" si="3"/>
        <v>0</v>
      </c>
      <c r="G34" s="26" t="s">
        <v>3</v>
      </c>
      <c r="H34" s="25">
        <f t="shared" si="2"/>
        <v>0</v>
      </c>
      <c r="I34" s="21">
        <f t="shared" si="4"/>
        <v>0</v>
      </c>
    </row>
    <row r="35" spans="2:9" s="1" customFormat="1" ht="29.25" customHeight="1" x14ac:dyDescent="0.3">
      <c r="B35" s="28" t="s">
        <v>34</v>
      </c>
      <c r="C35" s="27" t="s">
        <v>3</v>
      </c>
      <c r="D35" s="27" t="s">
        <v>3</v>
      </c>
      <c r="E35" s="27" t="s">
        <v>3</v>
      </c>
      <c r="F35" s="27" t="s">
        <v>3</v>
      </c>
      <c r="G35" s="27" t="s">
        <v>3</v>
      </c>
      <c r="H35" s="27" t="s">
        <v>3</v>
      </c>
      <c r="I35" s="34"/>
    </row>
    <row r="36" spans="2:9" s="13" customFormat="1" ht="29.25" customHeight="1" x14ac:dyDescent="0.3">
      <c r="B36" s="9" t="s">
        <v>9</v>
      </c>
      <c r="C36" s="10"/>
      <c r="D36" s="11"/>
      <c r="E36" s="10"/>
      <c r="F36" s="10"/>
      <c r="G36" s="10"/>
      <c r="H36" s="10"/>
      <c r="I36" s="12">
        <f>I37</f>
        <v>0</v>
      </c>
    </row>
    <row r="37" spans="2:9" s="1" customFormat="1" ht="29.25" customHeight="1" x14ac:dyDescent="0.3">
      <c r="B37" s="28" t="s">
        <v>10</v>
      </c>
      <c r="C37" s="15">
        <v>0.2</v>
      </c>
      <c r="D37" s="27" t="s">
        <v>3</v>
      </c>
      <c r="E37" s="17"/>
      <c r="F37" s="17"/>
      <c r="G37" s="18"/>
      <c r="H37" s="17"/>
      <c r="I37" s="17">
        <f>ROUND(SUM(I29:I34)*$C$37,2)</f>
        <v>0</v>
      </c>
    </row>
    <row r="38" spans="2:9" x14ac:dyDescent="0.3"/>
    <row r="39" spans="2:9" ht="30" customHeight="1" x14ac:dyDescent="0.3">
      <c r="B39" s="46" t="s">
        <v>33</v>
      </c>
      <c r="C39" s="47"/>
      <c r="D39" s="48" t="s">
        <v>3</v>
      </c>
      <c r="E39" s="47"/>
      <c r="F39" s="47"/>
      <c r="G39" s="66" t="str">
        <f>IF(B2="KALKULACJA KOŃCOWA","PODAJ WARTOŚĆ Z KALKULACJI ZALICZKOWEJ !!!","POZOSTAW NIEWYPEŁNIONE")</f>
        <v>POZOSTAW NIEWYPEŁNIONE</v>
      </c>
      <c r="H39" s="67"/>
      <c r="I39" s="49"/>
    </row>
    <row r="40" spans="2:9" x14ac:dyDescent="0.3"/>
    <row r="41" spans="2:9" s="13" customFormat="1" ht="29.25" customHeight="1" x14ac:dyDescent="0.3">
      <c r="B41" s="46" t="s">
        <v>40</v>
      </c>
      <c r="C41" s="69">
        <f>I27-I39</f>
        <v>0</v>
      </c>
      <c r="D41" s="69"/>
      <c r="E41" s="69"/>
      <c r="F41" s="69"/>
      <c r="G41" s="69"/>
      <c r="H41" s="69"/>
      <c r="I41" s="69"/>
    </row>
    <row r="42" spans="2:9" s="13" customFormat="1" ht="29.25" customHeight="1" x14ac:dyDescent="0.3">
      <c r="B42" s="33" t="s">
        <v>54</v>
      </c>
      <c r="C42" s="68" t="e">
        <f ca="1">IF(C41&lt;0,"-",słownie(C41))</f>
        <v>#NAME?</v>
      </c>
      <c r="D42" s="68"/>
      <c r="E42" s="68"/>
      <c r="F42" s="68"/>
      <c r="G42" s="68"/>
      <c r="H42" s="68"/>
      <c r="I42" s="68"/>
    </row>
    <row r="43" spans="2:9" x14ac:dyDescent="0.3"/>
    <row r="44" spans="2:9" s="5" customFormat="1" ht="18.75" customHeight="1" x14ac:dyDescent="0.3">
      <c r="B44" s="13" t="s">
        <v>47</v>
      </c>
      <c r="C44" s="72" t="s">
        <v>48</v>
      </c>
      <c r="D44" s="72"/>
      <c r="E44" s="72"/>
      <c r="F44" s="72"/>
      <c r="G44" s="72"/>
      <c r="H44" s="72"/>
      <c r="I44" s="72"/>
    </row>
    <row r="45" spans="2:9" x14ac:dyDescent="0.3">
      <c r="B45" s="58" t="s">
        <v>52</v>
      </c>
      <c r="C45" s="72"/>
      <c r="D45" s="72"/>
      <c r="E45" s="72"/>
      <c r="F45" s="72"/>
      <c r="G45" s="72"/>
      <c r="H45" s="72"/>
      <c r="I45" s="72"/>
    </row>
    <row r="46" spans="2:9" x14ac:dyDescent="0.3">
      <c r="D46" s="53"/>
    </row>
    <row r="47" spans="2:9" x14ac:dyDescent="0.3">
      <c r="D47" s="53"/>
    </row>
    <row r="48" spans="2:9" x14ac:dyDescent="0.3">
      <c r="D48" s="53"/>
    </row>
    <row r="49" spans="2:9" x14ac:dyDescent="0.3"/>
    <row r="50" spans="2:9" x14ac:dyDescent="0.3"/>
    <row r="51" spans="2:9" x14ac:dyDescent="0.3">
      <c r="C51" s="61" t="s">
        <v>43</v>
      </c>
      <c r="D51" s="61"/>
      <c r="E51" s="61"/>
      <c r="G51" s="61" t="s">
        <v>20</v>
      </c>
      <c r="H51" s="61"/>
      <c r="I51" s="61"/>
    </row>
    <row r="52" spans="2:9" ht="15" customHeight="1" x14ac:dyDescent="0.3">
      <c r="C52" s="70" t="s">
        <v>44</v>
      </c>
      <c r="D52" s="71"/>
      <c r="E52" s="71"/>
      <c r="G52" s="62" t="s">
        <v>16</v>
      </c>
      <c r="H52" s="62"/>
      <c r="I52" s="62"/>
    </row>
    <row r="53" spans="2:9" x14ac:dyDescent="0.3">
      <c r="B53" s="5"/>
      <c r="C53" s="71"/>
      <c r="D53" s="71"/>
      <c r="E53" s="71"/>
      <c r="G53" s="62"/>
      <c r="H53" s="62"/>
      <c r="I53" s="62"/>
    </row>
    <row r="54" spans="2:9" x14ac:dyDescent="0.3">
      <c r="B54" s="5"/>
      <c r="H54" s="36"/>
      <c r="I54" s="36"/>
    </row>
    <row r="55" spans="2:9" x14ac:dyDescent="0.3">
      <c r="B55" s="5" t="s">
        <v>17</v>
      </c>
    </row>
    <row r="56" spans="2:9" x14ac:dyDescent="0.3"/>
    <row r="57" spans="2:9" x14ac:dyDescent="0.3"/>
    <row r="58" spans="2:9" x14ac:dyDescent="0.3"/>
    <row r="59" spans="2:9" x14ac:dyDescent="0.3">
      <c r="B59" t="s">
        <v>27</v>
      </c>
      <c r="C59" s="61" t="s">
        <v>43</v>
      </c>
      <c r="D59" s="61"/>
      <c r="E59" s="61"/>
      <c r="G59" s="61" t="s">
        <v>20</v>
      </c>
      <c r="H59" s="61"/>
      <c r="I59" s="61"/>
    </row>
    <row r="60" spans="2:9" ht="15" customHeight="1" x14ac:dyDescent="0.3">
      <c r="B60" s="73" t="s">
        <v>46</v>
      </c>
      <c r="C60" s="70" t="s">
        <v>42</v>
      </c>
      <c r="D60" s="71"/>
      <c r="E60" s="71"/>
      <c r="G60" s="74" t="s">
        <v>19</v>
      </c>
      <c r="H60" s="74"/>
      <c r="I60" s="74"/>
    </row>
    <row r="61" spans="2:9" ht="30" customHeight="1" x14ac:dyDescent="0.3">
      <c r="B61" s="73"/>
      <c r="C61" s="71"/>
      <c r="D61" s="71"/>
      <c r="E61" s="71"/>
      <c r="G61" s="74"/>
      <c r="H61" s="74"/>
      <c r="I61" s="74"/>
    </row>
    <row r="62" spans="2:9" x14ac:dyDescent="0.3"/>
    <row r="63" spans="2:9" hidden="1" x14ac:dyDescent="0.3"/>
    <row r="64" spans="2:9" hidden="1" x14ac:dyDescent="0.3"/>
    <row r="65" spans="2:5" hidden="1" x14ac:dyDescent="0.3"/>
    <row r="66" spans="2:5" hidden="1" x14ac:dyDescent="0.3"/>
    <row r="67" spans="2:5" s="45" customFormat="1" hidden="1" x14ac:dyDescent="0.3">
      <c r="B67" s="54" t="s">
        <v>48</v>
      </c>
      <c r="C67" s="45" t="s">
        <v>49</v>
      </c>
      <c r="D67" s="55"/>
    </row>
    <row r="68" spans="2:5" s="45" customFormat="1" hidden="1" x14ac:dyDescent="0.3">
      <c r="B68" s="56" t="s">
        <v>50</v>
      </c>
      <c r="C68" s="45" t="s">
        <v>51</v>
      </c>
      <c r="D68" s="55"/>
      <c r="E68" s="57"/>
    </row>
    <row r="69" spans="2:5" hidden="1" x14ac:dyDescent="0.3"/>
    <row r="70" spans="2:5" hidden="1" x14ac:dyDescent="0.3">
      <c r="B70" s="45" t="s">
        <v>31</v>
      </c>
    </row>
    <row r="71" spans="2:5" hidden="1" x14ac:dyDescent="0.3">
      <c r="B71" s="45" t="s">
        <v>32</v>
      </c>
    </row>
  </sheetData>
  <sheetProtection algorithmName="SHA-512" hashValue="Gw+SCDCUS7VHwr5LmyTwjOuvDN2l7ITDXxRvTA0RlDc0uUActNfgfcteIxY5DtXXRkyGeFFCtDZHluuEfeNikQ==" saltValue="8wPXLZLxNIiQ3S9INWzoXA==" spinCount="100000" sheet="1" objects="1" scenarios="1"/>
  <mergeCells count="22">
    <mergeCell ref="C16:G16"/>
    <mergeCell ref="C59:E59"/>
    <mergeCell ref="B60:B61"/>
    <mergeCell ref="C60:E61"/>
    <mergeCell ref="G59:I59"/>
    <mergeCell ref="G60:I61"/>
    <mergeCell ref="E1:I1"/>
    <mergeCell ref="E2:I2"/>
    <mergeCell ref="C13:G13"/>
    <mergeCell ref="G51:I51"/>
    <mergeCell ref="G52:I53"/>
    <mergeCell ref="B4:I4"/>
    <mergeCell ref="B6:I6"/>
    <mergeCell ref="C12:G12"/>
    <mergeCell ref="C14:G14"/>
    <mergeCell ref="C15:G15"/>
    <mergeCell ref="G39:H39"/>
    <mergeCell ref="C42:I42"/>
    <mergeCell ref="C41:I41"/>
    <mergeCell ref="C51:E51"/>
    <mergeCell ref="C52:E53"/>
    <mergeCell ref="C44:I45"/>
  </mergeCells>
  <dataValidations count="4">
    <dataValidation type="list" allowBlank="1" showInputMessage="1" showErrorMessage="1" sqref="G29 G33 G31" xr:uid="{00000000-0002-0000-0000-000000000000}">
      <formula1>$C$20:$C$21</formula1>
    </dataValidation>
    <dataValidation type="list" allowBlank="1" showInputMessage="1" showErrorMessage="1" sqref="H8" xr:uid="{00000000-0002-0000-0000-000001000000}">
      <formula1>$H$20:$H$21</formula1>
    </dataValidation>
    <dataValidation type="list" allowBlank="1" showInputMessage="1" showErrorMessage="1" sqref="B2" xr:uid="{00000000-0002-0000-0000-000002000000}">
      <formula1>$B$70:$B$71</formula1>
    </dataValidation>
    <dataValidation type="list" allowBlank="1" showInputMessage="1" showErrorMessage="1" sqref="C44:I45" xr:uid="{00000000-0002-0000-0000-000003000000}">
      <formula1>$B$67:$B$68</formula1>
    </dataValidation>
  </dataValidations>
  <pageMargins left="0.19685039370078741" right="0.19685039370078741" top="0.19685039370078741" bottom="0.19685039370078741" header="0.31496062992125984" footer="0.31496062992125984"/>
  <pageSetup paperSize="9" scale="6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</vt:lpstr>
      <vt:lpstr>kalkulacja!Obszar_wydruku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aleksandra.jurzysta@o365.umk.pl</cp:lastModifiedBy>
  <cp:lastPrinted>2024-05-06T07:00:00Z</cp:lastPrinted>
  <dcterms:created xsi:type="dcterms:W3CDTF">2015-06-05T18:19:34Z</dcterms:created>
  <dcterms:modified xsi:type="dcterms:W3CDTF">2024-06-03T05:37:23Z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71be1d51-3c35-4cd9-8cdd-701db680a3a9</vt:lpwstr>
  </property>
</Properties>
</file>